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<sst xmlns="http://schemas.openxmlformats.org/spreadsheetml/2006/main" count="122" uniqueCount="60">
  <si>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</si>
  <si>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</si>
  <si>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</si>
  <si>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</si>
  <si>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</si>
  <si>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</si>
  <si>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</si>
  <si>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</si>
  <si>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</si>
  <si>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</si>
  <si>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</si>
  <si>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</si>
  <si>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</si>
  <si>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</si>
  <si>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</si>
  <si>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</si>
  <si>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</si>
  <si>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</si>
  <si>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</si>
  <si>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</si>
  <si>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</si>
  <si>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</si>
  <si>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</si>
  <si>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</si>
  <si>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</si>
  <si>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</si>
  <si>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</si>
  <si>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</si>
  <si>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</si>
  <si>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</si>
  <si>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</si>
  <si>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</si>
  <si>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</si>
  <si>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</si>
  <si>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</si>
  <si>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</si>
  <si>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</si>
  <si>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</si>
  <si>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</si>
  <si>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</si>
  <si>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</si>
  <si>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</si>
  <si>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</si>
  <si>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</si>
  <si>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</si>
  <si>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</si>
  <si>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</si>
  <si>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</si>
  <si>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</si>
  <si>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</si>
  <si>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</si>
  <si>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</si>
  <si>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</si>
  <si>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</si>
  <si>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</si>
  <si>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</si>
  <si>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</si>
  <si>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</si>
  <si>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</si>
  <si>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_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</si>
</sst>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0753324"/>
        <c:axId val="29671053"/>
      </c:lineChart>
      <c:catAx>
        <c:axId val="1075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65712886"/>
        <c:axId val="54545063"/>
      </c:barChart>
      <c:catAx>
        <c:axId val="65712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5063"/>
        <c:crosses val="autoZero"/>
        <c:auto val="1"/>
        <c:lblOffset val="100"/>
        <c:tickLblSkip val="1"/>
        <c:noMultiLvlLbl val="0"/>
      </c:catAx>
      <c:valAx>
        <c:axId val="5454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2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1143520"/>
        <c:axId val="56073953"/>
      </c:lineChart>
      <c:catAx>
        <c:axId val="2114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auto val="1"/>
        <c:lblOffset val="100"/>
        <c:tickLblSkip val="1"/>
        <c:noMultiLvlLbl val="0"/>
      </c:catAx>
      <c:valAx>
        <c:axId val="56073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3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4903530"/>
        <c:axId val="45696315"/>
      </c:lineChart>
      <c:catAx>
        <c:axId val="3490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6315"/>
        <c:crosses val="autoZero"/>
        <c:auto val="1"/>
        <c:lblOffset val="100"/>
        <c:tickLblSkip val="1"/>
        <c:noMultiLvlLbl val="0"/>
      </c:catAx>
      <c:valAx>
        <c:axId val="456963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4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8613652"/>
        <c:axId val="10414005"/>
      </c:lineChart>
      <c:catAx>
        <c:axId val="861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auto val="1"/>
        <c:lblOffset val="100"/>
        <c:tickLblSkip val="1"/>
        <c:noMultiLvlLbl val="0"/>
      </c:catAx>
      <c:valAx>
        <c:axId val="1041400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12525"/>
          <c:w val="0.70025"/>
          <c:h val="0.755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Sheet1!$B$194:$B$209</c:f>
              <c:strCache/>
            </c:strRef>
          </c:cat>
          <c:val>
            <c:numRef>
              <c:f>Sheet1!$C$194:$C$209</c:f>
              <c:numCache/>
            </c:numRef>
          </c:val>
        </c:ser>
        <c:axId val="26617182"/>
        <c:axId val="38228047"/>
      </c:radarChart>
      <c:catAx>
        <c:axId val="26617182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28047"/>
        <c:crosses val="autoZero"/>
        <c:auto val="0"/>
        <c:lblOffset val="100"/>
        <c:tickLblSkip val="1"/>
        <c:noMultiLvlLbl val="0"/>
      </c:catAx>
      <c:valAx>
        <c:axId val="3822804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661718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167</xdr:row>
      <xdr:rowOff>28575</xdr:rowOff>
    </xdr:from>
    <xdr:to>
      <xdr:col>13</xdr:col>
      <xdr:colOff>428625</xdr:colOff>
      <xdr:row>189</xdr:row>
      <xdr:rowOff>9525</xdr:rowOff>
    </xdr:to>
    <xdr:graphicFrame>
      <xdr:nvGraphicFramePr>
        <xdr:cNvPr id="5" name="Chart 6"/>
        <xdr:cNvGraphicFramePr/>
      </xdr:nvGraphicFramePr>
      <xdr:xfrm>
        <a:off x="47625" y="27536775"/>
        <a:ext cx="63817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0175"/>
        <a:ext cx="3981450" cy="3695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0"/>
  <sheetViews>
    <sheetView tabSelected="1" zoomScalePageLayoutView="0" workbookViewId="0" topLeftCell="A183">
      <selection activeCell="N45" sqref="N45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4.15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14.5</v>
      </c>
      <c r="D5" s="2">
        <v>3.7</v>
      </c>
      <c r="E5" s="71">
        <v>7.2</v>
      </c>
      <c r="F5" s="71">
        <v>4.4</v>
      </c>
      <c r="G5" s="71">
        <v>63</v>
      </c>
      <c r="H5" s="71">
        <v>1021.4</v>
      </c>
      <c r="I5" s="72" t="s">
        <v>11</v>
      </c>
      <c r="J5" s="71">
        <v>3</v>
      </c>
      <c r="K5" s="71">
        <v>6</v>
      </c>
      <c r="L5" s="72" t="s">
        <v>41</v>
      </c>
      <c r="M5" s="71">
        <v>10</v>
      </c>
      <c r="N5" s="71">
        <v>0</v>
      </c>
      <c r="O5" s="5"/>
    </row>
    <row r="6" spans="1:15" ht="12.75">
      <c r="A6" s="4">
        <v>2</v>
      </c>
      <c r="B6" s="2">
        <v>9</v>
      </c>
      <c r="C6" s="2">
        <v>19</v>
      </c>
      <c r="D6" s="2">
        <v>4.9</v>
      </c>
      <c r="E6" s="2">
        <v>9.6</v>
      </c>
      <c r="F6" s="2">
        <v>5.5</v>
      </c>
      <c r="G6" s="2">
        <v>49</v>
      </c>
      <c r="H6" s="2">
        <v>1019</v>
      </c>
      <c r="I6" s="69" t="s">
        <v>14</v>
      </c>
      <c r="J6" s="2">
        <v>2</v>
      </c>
      <c r="K6" s="2">
        <v>8</v>
      </c>
      <c r="L6" s="69" t="s">
        <v>37</v>
      </c>
      <c r="M6" s="2">
        <v>2.5</v>
      </c>
      <c r="N6" s="2">
        <v>0</v>
      </c>
      <c r="O6" s="5"/>
    </row>
    <row r="7" spans="1:15" ht="12.75">
      <c r="A7" s="4">
        <v>3</v>
      </c>
      <c r="B7" s="2">
        <v>9</v>
      </c>
      <c r="C7" s="2">
        <v>12</v>
      </c>
      <c r="D7" s="2">
        <v>6.9</v>
      </c>
      <c r="E7" s="2">
        <v>9.7</v>
      </c>
      <c r="F7" s="2">
        <v>9.6</v>
      </c>
      <c r="G7" s="2">
        <v>94</v>
      </c>
      <c r="H7" s="2">
        <v>1012</v>
      </c>
      <c r="I7" s="69" t="s">
        <v>15</v>
      </c>
      <c r="J7" s="2">
        <v>2</v>
      </c>
      <c r="K7" s="2">
        <v>8</v>
      </c>
      <c r="L7" s="69" t="s">
        <v>39</v>
      </c>
      <c r="M7" s="2">
        <v>3.5</v>
      </c>
      <c r="N7" s="2">
        <v>0</v>
      </c>
      <c r="O7" s="5"/>
    </row>
    <row r="8" spans="1:15" ht="12.75">
      <c r="A8" s="4">
        <v>4</v>
      </c>
      <c r="B8" s="2">
        <v>9</v>
      </c>
      <c r="C8" s="2">
        <v>11.8</v>
      </c>
      <c r="D8" s="2">
        <v>7.1</v>
      </c>
      <c r="E8" s="2">
        <v>8.2</v>
      </c>
      <c r="F8" s="2">
        <v>6.8</v>
      </c>
      <c r="G8" s="2">
        <v>86</v>
      </c>
      <c r="H8" s="2">
        <v>1022.1</v>
      </c>
      <c r="I8" s="69" t="s">
        <v>14</v>
      </c>
      <c r="J8" s="2">
        <v>3</v>
      </c>
      <c r="K8" s="2">
        <v>8</v>
      </c>
      <c r="L8" s="69" t="s">
        <v>39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15.2</v>
      </c>
      <c r="D9" s="2">
        <v>5.9</v>
      </c>
      <c r="E9" s="2">
        <v>8.8</v>
      </c>
      <c r="F9" s="2">
        <v>8</v>
      </c>
      <c r="G9" s="2">
        <v>86</v>
      </c>
      <c r="H9" s="2">
        <v>1026.1</v>
      </c>
      <c r="I9" s="69" t="s">
        <v>57</v>
      </c>
      <c r="J9" s="2">
        <v>1</v>
      </c>
      <c r="K9" s="2">
        <v>7</v>
      </c>
      <c r="L9" s="69" t="s">
        <v>39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19.3</v>
      </c>
      <c r="D10" s="2">
        <v>3.4</v>
      </c>
      <c r="E10" s="2">
        <v>10</v>
      </c>
      <c r="F10" s="2">
        <v>8.6</v>
      </c>
      <c r="G10" s="2">
        <v>80</v>
      </c>
      <c r="H10" s="2">
        <v>1031.8</v>
      </c>
      <c r="I10" s="69" t="s">
        <v>14</v>
      </c>
      <c r="J10" s="2">
        <v>3</v>
      </c>
      <c r="K10" s="2">
        <v>0</v>
      </c>
      <c r="L10" s="69" t="s">
        <v>58</v>
      </c>
      <c r="M10" s="2">
        <v>0</v>
      </c>
      <c r="N10" s="2">
        <v>0</v>
      </c>
      <c r="O10" s="5"/>
    </row>
    <row r="11" spans="1:19" ht="12.75">
      <c r="A11" s="4">
        <v>7</v>
      </c>
      <c r="B11" s="2">
        <v>9</v>
      </c>
      <c r="C11" s="2">
        <v>16</v>
      </c>
      <c r="D11" s="2">
        <v>4.1</v>
      </c>
      <c r="E11" s="2">
        <v>6</v>
      </c>
      <c r="F11" s="2">
        <v>5.8</v>
      </c>
      <c r="G11" s="2">
        <v>99</v>
      </c>
      <c r="H11" s="2">
        <v>1036.1</v>
      </c>
      <c r="I11" s="69" t="s">
        <v>13</v>
      </c>
      <c r="J11" s="2">
        <v>1</v>
      </c>
      <c r="K11" s="2">
        <v>8</v>
      </c>
      <c r="L11" s="69" t="s">
        <v>37</v>
      </c>
      <c r="M11" s="2">
        <v>0</v>
      </c>
      <c r="N11" s="2">
        <v>0</v>
      </c>
      <c r="O11" s="5"/>
      <c r="S11" s="73" t="s">
        <v>59</v>
      </c>
    </row>
    <row r="12" spans="1:15" ht="12.75">
      <c r="A12" s="4">
        <v>8</v>
      </c>
      <c r="B12" s="2">
        <v>9</v>
      </c>
      <c r="C12" s="2">
        <v>17</v>
      </c>
      <c r="D12" s="69">
        <v>4.5</v>
      </c>
      <c r="E12" s="2">
        <v>8.5</v>
      </c>
      <c r="F12" s="2">
        <v>8</v>
      </c>
      <c r="G12" s="2">
        <v>92</v>
      </c>
      <c r="H12" s="2">
        <v>1033</v>
      </c>
      <c r="I12" s="69" t="s">
        <v>50</v>
      </c>
      <c r="J12" s="2">
        <v>4</v>
      </c>
      <c r="K12" s="2">
        <v>2</v>
      </c>
      <c r="L12" s="69" t="s">
        <v>41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19.4</v>
      </c>
      <c r="D13" s="2">
        <v>5.5</v>
      </c>
      <c r="E13" s="2">
        <v>11.7</v>
      </c>
      <c r="F13" s="2">
        <v>9</v>
      </c>
      <c r="G13" s="2">
        <v>62</v>
      </c>
      <c r="H13" s="2">
        <v>1025.9</v>
      </c>
      <c r="I13" s="69" t="s">
        <v>49</v>
      </c>
      <c r="J13" s="69">
        <v>1</v>
      </c>
      <c r="K13" s="2">
        <v>6</v>
      </c>
      <c r="L13" s="69" t="s">
        <v>41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20.6</v>
      </c>
      <c r="D14" s="2">
        <v>4.5</v>
      </c>
      <c r="E14" s="2">
        <v>13.6</v>
      </c>
      <c r="F14" s="2">
        <v>9.8</v>
      </c>
      <c r="G14" s="2">
        <v>63</v>
      </c>
      <c r="H14" s="2">
        <v>1016.6</v>
      </c>
      <c r="I14" s="69" t="s">
        <v>15</v>
      </c>
      <c r="J14" s="2">
        <v>2</v>
      </c>
      <c r="K14" s="2">
        <v>6</v>
      </c>
      <c r="L14" s="69" t="s">
        <v>41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13</v>
      </c>
      <c r="D15" s="2">
        <v>4.4</v>
      </c>
      <c r="E15" s="2">
        <v>7.8</v>
      </c>
      <c r="F15" s="2">
        <v>7.1</v>
      </c>
      <c r="G15" s="2">
        <v>86</v>
      </c>
      <c r="H15" s="2">
        <v>1013.1</v>
      </c>
      <c r="I15" s="69" t="s">
        <v>14</v>
      </c>
      <c r="J15" s="2">
        <v>2</v>
      </c>
      <c r="K15" s="2">
        <v>4</v>
      </c>
      <c r="L15" s="69" t="s">
        <v>41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10.8</v>
      </c>
      <c r="D16" s="2">
        <v>4.9</v>
      </c>
      <c r="E16" s="2">
        <v>10</v>
      </c>
      <c r="F16" s="2">
        <v>7</v>
      </c>
      <c r="G16" s="2">
        <v>61</v>
      </c>
      <c r="H16" s="2">
        <v>1030.5</v>
      </c>
      <c r="I16" s="69" t="s">
        <v>10</v>
      </c>
      <c r="J16" s="2">
        <v>3</v>
      </c>
      <c r="K16" s="2">
        <v>4</v>
      </c>
      <c r="L16" s="69" t="s">
        <v>41</v>
      </c>
      <c r="M16" s="2">
        <v>1.5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16.2</v>
      </c>
      <c r="D17" s="2">
        <v>0.4</v>
      </c>
      <c r="E17" s="2">
        <v>8.8</v>
      </c>
      <c r="F17" s="2">
        <v>6.3</v>
      </c>
      <c r="G17" s="2">
        <v>67</v>
      </c>
      <c r="H17" s="2">
        <v>1031.1</v>
      </c>
      <c r="I17" s="69" t="s">
        <v>15</v>
      </c>
      <c r="J17" s="2">
        <v>4</v>
      </c>
      <c r="K17" s="2">
        <v>6</v>
      </c>
      <c r="L17" s="69" t="s">
        <v>37</v>
      </c>
      <c r="M17" s="2">
        <v>0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20.8</v>
      </c>
      <c r="D18" s="2">
        <v>7.4</v>
      </c>
      <c r="E18" s="2">
        <v>12</v>
      </c>
      <c r="F18" s="2">
        <v>9.5</v>
      </c>
      <c r="G18" s="2">
        <v>55</v>
      </c>
      <c r="H18" s="2">
        <v>1023.8</v>
      </c>
      <c r="I18" s="69" t="s">
        <v>48</v>
      </c>
      <c r="J18" s="2">
        <v>2</v>
      </c>
      <c r="K18" s="2">
        <v>2</v>
      </c>
      <c r="L18" s="69" t="s">
        <v>41</v>
      </c>
      <c r="M18" s="2">
        <v>4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18.5</v>
      </c>
      <c r="D19" s="2">
        <v>7.4</v>
      </c>
      <c r="E19" s="2">
        <v>15.1</v>
      </c>
      <c r="F19" s="2">
        <v>10.8</v>
      </c>
      <c r="G19" s="2">
        <v>55</v>
      </c>
      <c r="H19" s="2">
        <v>1015.2</v>
      </c>
      <c r="I19" s="69" t="s">
        <v>11</v>
      </c>
      <c r="J19" s="2">
        <v>3</v>
      </c>
      <c r="K19" s="2">
        <v>1</v>
      </c>
      <c r="L19" s="69" t="s">
        <v>41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16</v>
      </c>
      <c r="D20" s="2">
        <v>7.9</v>
      </c>
      <c r="E20" s="2">
        <v>10.2</v>
      </c>
      <c r="F20" s="2">
        <v>7.9</v>
      </c>
      <c r="G20" s="2">
        <v>74</v>
      </c>
      <c r="H20" s="2">
        <v>1015.8</v>
      </c>
      <c r="I20" s="69" t="s">
        <v>12</v>
      </c>
      <c r="J20" s="2">
        <v>3</v>
      </c>
      <c r="K20" s="2">
        <v>8</v>
      </c>
      <c r="L20" s="69" t="s">
        <v>37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12.8</v>
      </c>
      <c r="D21" s="2">
        <v>5.7</v>
      </c>
      <c r="E21" s="2">
        <v>10.5</v>
      </c>
      <c r="F21" s="2">
        <v>6.6</v>
      </c>
      <c r="G21" s="2">
        <v>55</v>
      </c>
      <c r="H21" s="2">
        <v>1019.6</v>
      </c>
      <c r="I21" s="69" t="s">
        <v>47</v>
      </c>
      <c r="J21" s="2">
        <v>1</v>
      </c>
      <c r="K21" s="2">
        <v>8</v>
      </c>
      <c r="L21" s="69" t="s">
        <v>39</v>
      </c>
      <c r="M21" s="2">
        <v>0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15.6</v>
      </c>
      <c r="D22" s="2">
        <v>2.6</v>
      </c>
      <c r="E22" s="2">
        <v>9.8</v>
      </c>
      <c r="F22" s="2">
        <v>6.8</v>
      </c>
      <c r="G22" s="2">
        <v>61</v>
      </c>
      <c r="H22" s="2">
        <v>1029.2</v>
      </c>
      <c r="I22" s="69" t="s">
        <v>50</v>
      </c>
      <c r="J22" s="2">
        <v>2</v>
      </c>
      <c r="K22" s="2">
        <v>0</v>
      </c>
      <c r="L22" s="69" t="s">
        <v>58</v>
      </c>
      <c r="M22" s="2">
        <v>0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13.8</v>
      </c>
      <c r="D23" s="2">
        <v>4.1</v>
      </c>
      <c r="E23" s="2">
        <v>8.3</v>
      </c>
      <c r="F23" s="2">
        <v>5.7</v>
      </c>
      <c r="G23" s="2">
        <v>67</v>
      </c>
      <c r="H23" s="2">
        <v>1025.2</v>
      </c>
      <c r="I23" s="69" t="s">
        <v>12</v>
      </c>
      <c r="J23" s="2">
        <v>3</v>
      </c>
      <c r="K23" s="2">
        <v>8</v>
      </c>
      <c r="L23" s="69" t="s">
        <v>39</v>
      </c>
      <c r="M23" s="2">
        <v>0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17.4</v>
      </c>
      <c r="D24" s="2">
        <v>0.4</v>
      </c>
      <c r="E24" s="2">
        <v>6.2</v>
      </c>
      <c r="F24" s="2">
        <v>5.7</v>
      </c>
      <c r="G24" s="2">
        <v>92</v>
      </c>
      <c r="H24" s="2">
        <v>1030.2</v>
      </c>
      <c r="I24" s="69" t="s">
        <v>50</v>
      </c>
      <c r="J24" s="2">
        <v>2</v>
      </c>
      <c r="K24" s="2">
        <v>8</v>
      </c>
      <c r="L24" s="69" t="s">
        <v>37</v>
      </c>
      <c r="M24" s="2">
        <v>0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18.9</v>
      </c>
      <c r="D25" s="2">
        <v>1.9</v>
      </c>
      <c r="E25" s="2">
        <v>12.1</v>
      </c>
      <c r="F25" s="2">
        <v>9</v>
      </c>
      <c r="G25" s="2">
        <v>62</v>
      </c>
      <c r="H25" s="2">
        <v>1034.9</v>
      </c>
      <c r="I25" s="69" t="s">
        <v>13</v>
      </c>
      <c r="J25" s="2">
        <v>1</v>
      </c>
      <c r="K25" s="2">
        <v>0</v>
      </c>
      <c r="L25" s="69" t="s">
        <v>58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17</v>
      </c>
      <c r="D26" s="2">
        <v>1.9</v>
      </c>
      <c r="E26" s="2">
        <v>12.1</v>
      </c>
      <c r="F26" s="2">
        <v>8.6</v>
      </c>
      <c r="G26" s="2">
        <v>56</v>
      </c>
      <c r="H26" s="2">
        <v>1032.3</v>
      </c>
      <c r="I26" s="69" t="s">
        <v>13</v>
      </c>
      <c r="J26" s="2">
        <v>1</v>
      </c>
      <c r="K26" s="2">
        <v>0</v>
      </c>
      <c r="L26" s="69" t="s">
        <v>58</v>
      </c>
      <c r="M26" s="2">
        <v>0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18.7</v>
      </c>
      <c r="D27" s="2">
        <v>3.8</v>
      </c>
      <c r="E27" s="2">
        <v>9.3</v>
      </c>
      <c r="F27" s="2">
        <v>7.6</v>
      </c>
      <c r="G27" s="2">
        <v>80</v>
      </c>
      <c r="H27" s="2">
        <v>1020.5</v>
      </c>
      <c r="I27" s="69" t="s">
        <v>15</v>
      </c>
      <c r="J27" s="2">
        <v>2</v>
      </c>
      <c r="K27" s="2">
        <v>3</v>
      </c>
      <c r="L27" s="69" t="s">
        <v>41</v>
      </c>
      <c r="M27" s="2">
        <v>0</v>
      </c>
      <c r="N27" s="2">
        <v>0</v>
      </c>
      <c r="O27" s="5"/>
    </row>
    <row r="28" spans="1:15" ht="12.75">
      <c r="A28" s="4">
        <v>24</v>
      </c>
      <c r="B28" s="2">
        <v>9</v>
      </c>
      <c r="C28" s="71">
        <v>18</v>
      </c>
      <c r="D28" s="2">
        <v>6.5</v>
      </c>
      <c r="E28" s="71">
        <v>15.3</v>
      </c>
      <c r="F28" s="2">
        <v>11.2</v>
      </c>
      <c r="G28" s="2">
        <v>55</v>
      </c>
      <c r="H28" s="2">
        <v>1009.2</v>
      </c>
      <c r="I28" s="69" t="s">
        <v>49</v>
      </c>
      <c r="J28" s="2">
        <v>1</v>
      </c>
      <c r="K28" s="2">
        <v>2</v>
      </c>
      <c r="L28" s="69" t="s">
        <v>35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17.7</v>
      </c>
      <c r="D29" s="2">
        <v>9.7</v>
      </c>
      <c r="E29" s="2">
        <v>13.1</v>
      </c>
      <c r="F29" s="2">
        <v>10.3</v>
      </c>
      <c r="G29" s="2">
        <v>66</v>
      </c>
      <c r="H29" s="2">
        <v>1002</v>
      </c>
      <c r="I29" s="69" t="s">
        <v>48</v>
      </c>
      <c r="J29" s="2">
        <v>1</v>
      </c>
      <c r="K29" s="2">
        <v>8</v>
      </c>
      <c r="L29" s="69" t="s">
        <v>39</v>
      </c>
      <c r="M29" s="2">
        <v>1.5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14.1</v>
      </c>
      <c r="D30" s="2">
        <v>5.1</v>
      </c>
      <c r="E30" s="2">
        <v>8.5</v>
      </c>
      <c r="F30" s="2">
        <v>6.4</v>
      </c>
      <c r="G30" s="2">
        <v>73</v>
      </c>
      <c r="H30" s="2">
        <v>1008.2</v>
      </c>
      <c r="I30" s="69" t="s">
        <v>52</v>
      </c>
      <c r="J30" s="2">
        <v>3</v>
      </c>
      <c r="K30" s="2">
        <v>4</v>
      </c>
      <c r="L30" s="69" t="s">
        <v>41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12.7</v>
      </c>
      <c r="D31" s="2">
        <v>0</v>
      </c>
      <c r="E31" s="2">
        <v>8.7</v>
      </c>
      <c r="F31" s="2">
        <v>4.7</v>
      </c>
      <c r="G31" s="2">
        <v>46</v>
      </c>
      <c r="H31" s="2">
        <v>1011.2</v>
      </c>
      <c r="I31" s="69" t="s">
        <v>14</v>
      </c>
      <c r="J31" s="2">
        <v>1</v>
      </c>
      <c r="K31" s="2">
        <v>0</v>
      </c>
      <c r="L31" s="69" t="s">
        <v>58</v>
      </c>
      <c r="M31" s="2">
        <v>1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13.5</v>
      </c>
      <c r="D32" s="2">
        <v>2</v>
      </c>
      <c r="E32" s="2">
        <v>8.2</v>
      </c>
      <c r="F32" s="2">
        <v>4.2</v>
      </c>
      <c r="G32" s="2">
        <v>45</v>
      </c>
      <c r="H32" s="2">
        <v>1013.9</v>
      </c>
      <c r="I32" s="69" t="s">
        <v>11</v>
      </c>
      <c r="J32" s="2">
        <v>3</v>
      </c>
      <c r="K32" s="2">
        <v>3</v>
      </c>
      <c r="L32" s="69" t="s">
        <v>41</v>
      </c>
      <c r="M32" s="2">
        <v>3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13.9</v>
      </c>
      <c r="D33" s="2">
        <v>5.5</v>
      </c>
      <c r="E33" s="2">
        <v>8.1</v>
      </c>
      <c r="F33" s="2">
        <v>6.8</v>
      </c>
      <c r="G33" s="2">
        <v>86</v>
      </c>
      <c r="H33" s="2">
        <v>1008.8</v>
      </c>
      <c r="I33" s="69" t="s">
        <v>48</v>
      </c>
      <c r="J33" s="2">
        <v>2</v>
      </c>
      <c r="K33" s="2">
        <v>4</v>
      </c>
      <c r="L33" s="69" t="s">
        <v>41</v>
      </c>
      <c r="M33" s="2">
        <v>0.5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12.9</v>
      </c>
      <c r="D34" s="2">
        <v>4.6</v>
      </c>
      <c r="E34" s="2">
        <v>9.1</v>
      </c>
      <c r="F34" s="2">
        <v>6.4</v>
      </c>
      <c r="G34" s="2">
        <v>67</v>
      </c>
      <c r="H34" s="70">
        <v>1008</v>
      </c>
      <c r="I34" s="69" t="s">
        <v>11</v>
      </c>
      <c r="J34" s="2">
        <v>3</v>
      </c>
      <c r="K34" s="2">
        <v>7</v>
      </c>
      <c r="L34" s="69" t="s">
        <v>39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15.903333333333332</v>
      </c>
      <c r="D38" s="17">
        <f>AVERAGE(D5:D35)</f>
        <v>4.5566666666666675</v>
      </c>
      <c r="E38" s="17">
        <f>AVERAGE(E5:E35)</f>
        <v>9.883333333333333</v>
      </c>
      <c r="F38" s="17"/>
      <c r="G38" s="17">
        <f>AVERAGE(G5:G35)</f>
        <v>69.43333333333334</v>
      </c>
      <c r="H38" s="18">
        <f>AVERAGE(H5:H35)</f>
        <v>1020.8900000000001</v>
      </c>
      <c r="I38" s="19"/>
      <c r="J38" s="20">
        <f>AVERAGE(J5:J35)</f>
        <v>2.1666666666666665</v>
      </c>
      <c r="K38" s="21">
        <f>AVERAGE(K5:K35)</f>
        <v>4.633333333333334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20.8</v>
      </c>
      <c r="D39" s="22">
        <f>MAX(D5:D35)</f>
        <v>9.7</v>
      </c>
      <c r="E39" s="22">
        <f>MAX(E5:E35)</f>
        <v>15.3</v>
      </c>
      <c r="F39" s="22"/>
      <c r="G39" s="22">
        <f>MAX(G5:G35)</f>
        <v>99</v>
      </c>
      <c r="H39" s="23">
        <f>MAX(H5:H35)</f>
        <v>1036.1</v>
      </c>
      <c r="I39" s="24"/>
      <c r="J39" s="25">
        <f>MAX(J5:J35)</f>
        <v>4</v>
      </c>
      <c r="K39" s="26">
        <f>MAX(K5:K35)</f>
        <v>8</v>
      </c>
      <c r="L39" s="24"/>
      <c r="M39" s="67">
        <f>SUM(M5:M35)</f>
        <v>27.5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10.8</v>
      </c>
      <c r="D40" s="27">
        <f>MIN(D5:D35)</f>
        <v>0</v>
      </c>
      <c r="E40" s="27">
        <f>MIN(E5:E35)</f>
        <v>6</v>
      </c>
      <c r="F40" s="27"/>
      <c r="G40" s="27">
        <f>MIN(G5:G35)</f>
        <v>45</v>
      </c>
      <c r="H40" s="28">
        <f>MIN(H5:H35)</f>
        <v>1002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10:11" ht="13.5" thickBot="1">
      <c r="J43" s="49" t="s">
        <v>22</v>
      </c>
      <c r="K43" s="50">
        <f>COUNTIF(L5:L35,"C.")</f>
        <v>5</v>
      </c>
    </row>
    <row r="44" spans="10:11" ht="12.75">
      <c r="J44" s="48" t="s">
        <v>33</v>
      </c>
      <c r="K44" s="38">
        <f>COUNTIF(L5:L35,"Ci.")</f>
        <v>0</v>
      </c>
    </row>
    <row r="45" spans="10:11" ht="12.75"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1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5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7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12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25</v>
      </c>
    </row>
    <row r="55" ht="20.25" customHeight="1"/>
    <row r="191" ht="13.5" thickBot="1"/>
    <row r="192" spans="2:3" ht="12.75">
      <c r="B192" s="36" t="s">
        <v>28</v>
      </c>
      <c r="C192" s="37" t="s">
        <v>29</v>
      </c>
    </row>
    <row r="193" spans="2:6" ht="12.75">
      <c r="B193" s="52">
        <v>0</v>
      </c>
      <c r="C193" s="40">
        <f>COUNTIF(I5:I35,"0")</f>
        <v>0</v>
      </c>
      <c r="E193"/>
      <c r="F193"/>
    </row>
    <row r="194" spans="2:6" ht="12.75">
      <c r="B194" s="53" t="s">
        <v>12</v>
      </c>
      <c r="C194" s="40">
        <f>COUNTIF(I5:I35,"N")</f>
        <v>2</v>
      </c>
      <c r="E194"/>
      <c r="F194"/>
    </row>
    <row r="195" spans="2:6" ht="12.75">
      <c r="B195" s="54" t="s">
        <v>52</v>
      </c>
      <c r="C195" s="40">
        <f>COUNTIF(I5:I35,"NNE")</f>
        <v>1</v>
      </c>
      <c r="E195"/>
      <c r="F195"/>
    </row>
    <row r="196" spans="2:14" ht="12.75">
      <c r="B196" s="53" t="s">
        <v>13</v>
      </c>
      <c r="C196" s="40">
        <f>COUNTIF(I5:I35,"NE")</f>
        <v>3</v>
      </c>
      <c r="E196"/>
      <c r="F196"/>
      <c r="L196" s="9"/>
      <c r="N196"/>
    </row>
    <row r="197" spans="2:14" ht="12.75">
      <c r="B197" s="54" t="s">
        <v>50</v>
      </c>
      <c r="C197" s="40">
        <f>COUNTIF(I5:I35,"ENE")</f>
        <v>3</v>
      </c>
      <c r="E197"/>
      <c r="F197"/>
      <c r="L197" s="9"/>
      <c r="N197"/>
    </row>
    <row r="198" spans="2:14" ht="12.75">
      <c r="B198" s="53" t="s">
        <v>17</v>
      </c>
      <c r="C198" s="40">
        <f>COUNTIF(I5:I35,"E")</f>
        <v>0</v>
      </c>
      <c r="E198"/>
      <c r="F198"/>
      <c r="L198" s="9"/>
      <c r="N198"/>
    </row>
    <row r="199" spans="2:14" ht="12.75">
      <c r="B199" s="55" t="s">
        <v>47</v>
      </c>
      <c r="C199" s="40">
        <f>COUNTIF(I5:I35,"ESE")</f>
        <v>1</v>
      </c>
      <c r="E199"/>
      <c r="F199"/>
      <c r="L199" s="9"/>
      <c r="N199"/>
    </row>
    <row r="200" spans="2:14" ht="12.75">
      <c r="B200" s="53" t="s">
        <v>16</v>
      </c>
      <c r="C200" s="40">
        <f>COUNTIF(I5:I35,"SE")</f>
        <v>0</v>
      </c>
      <c r="E200"/>
      <c r="F200"/>
      <c r="L200" s="9"/>
      <c r="N200"/>
    </row>
    <row r="201" spans="2:14" ht="12.75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ht="12.75">
      <c r="B202" s="53" t="s">
        <v>15</v>
      </c>
      <c r="C202" s="40">
        <f>COUNTIF(I5:I35,"S")</f>
        <v>4</v>
      </c>
      <c r="E202"/>
      <c r="F202"/>
      <c r="L202" s="9"/>
      <c r="N202"/>
    </row>
    <row r="203" spans="2:14" ht="12.75">
      <c r="B203" s="55" t="s">
        <v>49</v>
      </c>
      <c r="C203" s="40">
        <f>COUNTIF(I5:I35,"SSW")</f>
        <v>2</v>
      </c>
      <c r="E203"/>
      <c r="F203"/>
      <c r="L203" s="9"/>
      <c r="N203"/>
    </row>
    <row r="204" spans="2:14" ht="12.75">
      <c r="B204" s="53" t="s">
        <v>10</v>
      </c>
      <c r="C204" s="40">
        <f>COUNTIF(I5:I35,"SW")</f>
        <v>1</v>
      </c>
      <c r="E204"/>
      <c r="F204"/>
      <c r="L204" s="9"/>
      <c r="N204"/>
    </row>
    <row r="205" spans="2:14" ht="12.75">
      <c r="B205" s="55" t="s">
        <v>48</v>
      </c>
      <c r="C205" s="40">
        <f>COUNTIF(I5:I35,"WSW")</f>
        <v>3</v>
      </c>
      <c r="L205" s="9"/>
      <c r="N205"/>
    </row>
    <row r="206" spans="2:14" ht="12.75">
      <c r="B206" s="53" t="s">
        <v>11</v>
      </c>
      <c r="C206" s="40">
        <f>COUNTIF(I5:I35,"W")</f>
        <v>4</v>
      </c>
      <c r="L206" s="9"/>
      <c r="N206"/>
    </row>
    <row r="207" spans="2:14" ht="12.75">
      <c r="B207" s="55" t="s">
        <v>51</v>
      </c>
      <c r="C207" s="40">
        <f>COUNTIF(I5:I35,"WNW")</f>
        <v>0</v>
      </c>
      <c r="L207" s="9"/>
      <c r="N207"/>
    </row>
    <row r="208" spans="2:3" ht="12.75">
      <c r="B208" s="56" t="s">
        <v>14</v>
      </c>
      <c r="C208" s="40">
        <f>COUNTIF(I5:I35,"NW")</f>
        <v>5</v>
      </c>
    </row>
    <row r="209" spans="2:3" ht="13.5" thickBot="1">
      <c r="B209" s="55" t="s">
        <v>57</v>
      </c>
      <c r="C209" s="38">
        <f>COUNTIF(I5:I35,"NNW")</f>
        <v>1</v>
      </c>
    </row>
    <row r="210" spans="2:3" ht="13.5" thickBot="1">
      <c r="B210" s="43" t="s">
        <v>30</v>
      </c>
      <c r="C210" s="50">
        <f>SUM(C194:C209)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2016-01-03T11:09:17Z</dcterms:modified>
  <cp:category/>
  <cp:version/>
  <cp:contentType/>
  <cp:contentStatus/>
</cp:coreProperties>
</file>